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Slepý výkaz výměr" sheetId="1" r:id="rId1"/>
  </sheets>
  <definedNames>
    <definedName name="_xlnm.Print_Area" localSheetId="0">'Slepý výkaz výměr'!$A$1:$K$47</definedName>
  </definedNames>
  <calcPr fullCalcOnLoad="1"/>
</workbook>
</file>

<file path=xl/sharedStrings.xml><?xml version="1.0" encoding="utf-8"?>
<sst xmlns="http://schemas.openxmlformats.org/spreadsheetml/2006/main" count="96" uniqueCount="72">
  <si>
    <t>Číslo položky</t>
  </si>
  <si>
    <t>Popis - zkrácený název položky</t>
  </si>
  <si>
    <t>Jednotka</t>
  </si>
  <si>
    <t>Množství</t>
  </si>
  <si>
    <t>položky</t>
  </si>
  <si>
    <t>katalogu</t>
  </si>
  <si>
    <t>v Kč</t>
  </si>
  <si>
    <t>v t</t>
  </si>
  <si>
    <t>Hmotnost celkem</t>
  </si>
  <si>
    <t>Cena celkem</t>
  </si>
  <si>
    <t>Hmotnost</t>
  </si>
  <si>
    <t>Cena jednotková</t>
  </si>
  <si>
    <t>Číslo</t>
  </si>
  <si>
    <t>CELKEM</t>
  </si>
  <si>
    <t>CENA CELKEM bez DPH</t>
  </si>
  <si>
    <t>CENA CELKEM včetně DPH</t>
  </si>
  <si>
    <t>DPH 21 %</t>
  </si>
  <si>
    <t>005</t>
  </si>
  <si>
    <t>Komunikace</t>
  </si>
  <si>
    <t>m2</t>
  </si>
  <si>
    <t>57323-1111</t>
  </si>
  <si>
    <t>postřik živičný spojovací ze silniční emulze do 0,5 kg/m2</t>
  </si>
  <si>
    <t>009</t>
  </si>
  <si>
    <t>Ostatní konstrukce a práce</t>
  </si>
  <si>
    <t>93890-9311</t>
  </si>
  <si>
    <t>odstranění bláta, prachu nebo hlinitého nánosu s povrchu podkladu nebo krytu betonového nebo živičného</t>
  </si>
  <si>
    <t>99822-5111</t>
  </si>
  <si>
    <t>přesun hmot pro pozemní komunikace z krytem  živičným jakékoliv délky objektu</t>
  </si>
  <si>
    <t>t</t>
  </si>
  <si>
    <t>57713-4121</t>
  </si>
  <si>
    <t>asfaltový beton vrstva obrusná ACO 11 (ABS) s rozprostřením a se zhutněním z nemodifikovaného asfaltu v pruhu šířky přes 3 m tř. I, po zhutnění tl. 40 mm</t>
  </si>
  <si>
    <t>57275-3111</t>
  </si>
  <si>
    <t>vyrovnání povrchů dosavadních krytů asfaltovým betonem</t>
  </si>
  <si>
    <t>R</t>
  </si>
  <si>
    <t>001</t>
  </si>
  <si>
    <t>Zemní práce</t>
  </si>
  <si>
    <t>12230-1101</t>
  </si>
  <si>
    <t>odkopávky a prokopávky v hor. 4. třídy do 100 m3</t>
  </si>
  <si>
    <t>m3</t>
  </si>
  <si>
    <t>18110-1102</t>
  </si>
  <si>
    <t>úprava pláně v hornině 1. až 4. tř. se zhutněním - v zářezu</t>
  </si>
  <si>
    <t>008</t>
  </si>
  <si>
    <t>Trubní vedení</t>
  </si>
  <si>
    <t>89923-1111</t>
  </si>
  <si>
    <t>výšková úprava do 200 mm zvýšením mříže</t>
  </si>
  <si>
    <t>ks</t>
  </si>
  <si>
    <t>93890-9611</t>
  </si>
  <si>
    <t>odstranění nánosu na krajnicích tl. do 100 mm - 0,126 t</t>
  </si>
  <si>
    <t>17120-1201</t>
  </si>
  <si>
    <t>uložení sypaniny na skládky</t>
  </si>
  <si>
    <t>poplatek za uložení na skládce</t>
  </si>
  <si>
    <t>91972-3211</t>
  </si>
  <si>
    <t>zatření spár asfalt. emulzí s posypem drtí</t>
  </si>
  <si>
    <t>m</t>
  </si>
  <si>
    <t>56513-1211</t>
  </si>
  <si>
    <t>podklad z ACP 16+ 50/70 (OKS) pokládané finišerem tl. 50mm</t>
  </si>
  <si>
    <t>56485-1111</t>
  </si>
  <si>
    <t>podklad ze štěrkodrti tl. 150mm</t>
  </si>
  <si>
    <t>16270-1103</t>
  </si>
  <si>
    <t>vodorovné přemístění výkopku z hor. 1. až 4. tř. přez 7000 do 8000 m</t>
  </si>
  <si>
    <t>11315-1113</t>
  </si>
  <si>
    <t>odstranění krytu živičného frézováním tl. 40 mm  s naložením                                                                                                            0,103 t/m2</t>
  </si>
  <si>
    <t>97908-2213</t>
  </si>
  <si>
    <t>vodorovná doprava suti do 1 km</t>
  </si>
  <si>
    <t>97908-2219</t>
  </si>
  <si>
    <t>příplatek za každý započatý 1 km navíc</t>
  </si>
  <si>
    <t>Dopravní značky Zn tř.1 - komplet osazení,dodávka,montáž (P4, IP10a)</t>
  </si>
  <si>
    <t>56712-2114</t>
  </si>
  <si>
    <t>podklad z kameniva zpevěného cementem KZC I. tl. 150 mm</t>
  </si>
  <si>
    <t xml:space="preserve">Oprava MK v obci Krakov </t>
  </si>
  <si>
    <t>u KD, u panelové cesty, u cesty na Zvíkovec</t>
  </si>
  <si>
    <t>točna, u hasičské zbrojnice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</si>
</sst>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00"/>
    <numFmt numFmtId="166" formatCode="[$-405]d\.\ mmmm\ yyyy"/>
    <numFmt numFmtId="167" formatCode="0.0,\t"/>
    <numFmt numFmtId="168" formatCode="0.0,,\t"/>
    <numFmt numFmtId="169" formatCode="#,##0\ &quot;Kč&quot;"/>
    <numFmt numFmtId="170" formatCode="#,##0.00\ _K_č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165" fontId="1" fillId="0" borderId="13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0" fontId="1" fillId="0" borderId="10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165" fontId="1" fillId="0" borderId="16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164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right" wrapText="1"/>
    </xf>
    <xf numFmtId="0" fontId="3" fillId="33" borderId="13" xfId="0" applyFont="1" applyFill="1" applyBorder="1" applyAlignment="1">
      <alignment horizontal="right" wrapText="1"/>
    </xf>
    <xf numFmtId="0" fontId="3" fillId="33" borderId="13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right" wrapText="1"/>
    </xf>
    <xf numFmtId="0" fontId="3" fillId="33" borderId="12" xfId="0" applyFont="1" applyFill="1" applyBorder="1" applyAlignment="1">
      <alignment horizontal="right" vertical="top"/>
    </xf>
    <xf numFmtId="0" fontId="3" fillId="33" borderId="13" xfId="0" applyFont="1" applyFill="1" applyBorder="1" applyAlignment="1">
      <alignment horizontal="right" vertical="top"/>
    </xf>
    <xf numFmtId="0" fontId="3" fillId="33" borderId="13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164" fontId="1" fillId="33" borderId="0" xfId="0" applyNumberFormat="1" applyFont="1" applyFill="1" applyBorder="1" applyAlignment="1">
      <alignment horizontal="right"/>
    </xf>
    <xf numFmtId="165" fontId="1" fillId="33" borderId="0" xfId="0" applyNumberFormat="1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 vertical="top"/>
    </xf>
    <xf numFmtId="0" fontId="3" fillId="34" borderId="13" xfId="0" applyFont="1" applyFill="1" applyBorder="1" applyAlignment="1">
      <alignment horizontal="right" vertical="top"/>
    </xf>
    <xf numFmtId="0" fontId="3" fillId="34" borderId="0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right" vertical="top"/>
    </xf>
    <xf numFmtId="4" fontId="1" fillId="0" borderId="13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33" borderId="0" xfId="0" applyNumberFormat="1" applyFont="1" applyFill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9" xfId="0" applyFont="1" applyBorder="1" applyAlignment="1">
      <alignment horizontal="left" wrapText="1"/>
    </xf>
    <xf numFmtId="164" fontId="1" fillId="0" borderId="19" xfId="0" applyNumberFormat="1" applyFont="1" applyBorder="1" applyAlignment="1">
      <alignment horizontal="right"/>
    </xf>
    <xf numFmtId="165" fontId="1" fillId="0" borderId="19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0" fontId="1" fillId="0" borderId="20" xfId="0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6" xfId="0" applyFont="1" applyBorder="1" applyAlignment="1">
      <alignment horizontal="left" wrapText="1"/>
    </xf>
    <xf numFmtId="164" fontId="8" fillId="0" borderId="16" xfId="0" applyNumberFormat="1" applyFont="1" applyBorder="1" applyAlignment="1">
      <alignment horizontal="right"/>
    </xf>
    <xf numFmtId="165" fontId="8" fillId="0" borderId="16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 horizontal="right"/>
    </xf>
    <xf numFmtId="0" fontId="8" fillId="0" borderId="17" xfId="0" applyNumberFormat="1" applyFont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1" fontId="1" fillId="0" borderId="17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showGridLines="0" tabSelected="1" zoomScalePageLayoutView="0" workbookViewId="0" topLeftCell="A1">
      <selection activeCell="I28" sqref="I28"/>
    </sheetView>
  </sheetViews>
  <sheetFormatPr defaultColWidth="9.140625" defaultRowHeight="12.75"/>
  <cols>
    <col min="1" max="1" width="8.28125" style="0" customWidth="1"/>
    <col min="2" max="2" width="13.8515625" style="0" customWidth="1"/>
    <col min="3" max="3" width="40.140625" style="0" customWidth="1"/>
    <col min="4" max="4" width="8.28125" style="0" customWidth="1"/>
    <col min="5" max="5" width="8.28125" style="0" hidden="1" customWidth="1"/>
    <col min="6" max="6" width="13.8515625" style="0" customWidth="1"/>
    <col min="7" max="7" width="13.8515625" style="0" hidden="1" customWidth="1"/>
    <col min="8" max="9" width="13.8515625" style="0" customWidth="1"/>
    <col min="10" max="10" width="15.8515625" style="0" customWidth="1"/>
    <col min="11" max="11" width="13.8515625" style="0" customWidth="1"/>
    <col min="12" max="12" width="2.421875" style="0" customWidth="1"/>
    <col min="13" max="13" width="2.8515625" style="0" customWidth="1"/>
    <col min="14" max="14" width="1.8515625" style="0" customWidth="1"/>
    <col min="16" max="16" width="14.7109375" style="0" bestFit="1" customWidth="1"/>
    <col min="18" max="18" width="11.421875" style="0" bestFit="1" customWidth="1"/>
    <col min="21" max="21" width="14.7109375" style="0" bestFit="1" customWidth="1"/>
  </cols>
  <sheetData>
    <row r="1" spans="1:11" ht="12.75">
      <c r="A1" s="9"/>
      <c r="B1" s="9"/>
      <c r="C1" s="11"/>
      <c r="D1" s="9"/>
      <c r="E1" s="9"/>
      <c r="F1" s="9"/>
      <c r="G1" s="9"/>
      <c r="H1" s="9"/>
      <c r="I1" s="9"/>
      <c r="J1" s="9"/>
      <c r="K1" s="9"/>
    </row>
    <row r="2" spans="1:11" ht="12.75">
      <c r="A2" s="2"/>
      <c r="B2" s="2"/>
      <c r="C2" s="3"/>
      <c r="D2" s="2"/>
      <c r="E2" s="2"/>
      <c r="F2" s="2"/>
      <c r="G2" s="2"/>
      <c r="H2" s="2"/>
      <c r="I2" s="2"/>
      <c r="J2" s="2"/>
      <c r="K2" s="2"/>
    </row>
    <row r="3" spans="3:11" ht="27" customHeight="1">
      <c r="C3" s="78" t="s">
        <v>69</v>
      </c>
      <c r="D3" s="78"/>
      <c r="E3" s="78"/>
      <c r="F3" s="78"/>
      <c r="G3" s="26"/>
      <c r="H3" s="77"/>
      <c r="I3" s="77"/>
      <c r="J3" s="77"/>
      <c r="K3" s="77"/>
    </row>
    <row r="4" ht="21.75" customHeight="1">
      <c r="C4" s="43"/>
    </row>
    <row r="5" spans="1:11" s="1" customFormat="1" ht="22.5">
      <c r="A5" s="35" t="s">
        <v>12</v>
      </c>
      <c r="B5" s="36" t="s">
        <v>0</v>
      </c>
      <c r="C5" s="37" t="s">
        <v>1</v>
      </c>
      <c r="D5" s="36" t="s">
        <v>2</v>
      </c>
      <c r="E5" s="36"/>
      <c r="F5" s="36" t="s">
        <v>11</v>
      </c>
      <c r="G5" s="36"/>
      <c r="H5" s="36" t="s">
        <v>10</v>
      </c>
      <c r="I5" s="36" t="s">
        <v>3</v>
      </c>
      <c r="J5" s="36" t="s">
        <v>9</v>
      </c>
      <c r="K5" s="38" t="s">
        <v>8</v>
      </c>
    </row>
    <row r="6" spans="1:11" ht="12.75">
      <c r="A6" s="39" t="s">
        <v>4</v>
      </c>
      <c r="B6" s="40" t="s">
        <v>5</v>
      </c>
      <c r="C6" s="41"/>
      <c r="D6" s="40"/>
      <c r="E6" s="40"/>
      <c r="F6" s="40" t="s">
        <v>6</v>
      </c>
      <c r="G6" s="40"/>
      <c r="H6" s="40" t="s">
        <v>7</v>
      </c>
      <c r="I6" s="40"/>
      <c r="J6" s="40" t="s">
        <v>6</v>
      </c>
      <c r="K6" s="42" t="s">
        <v>7</v>
      </c>
    </row>
    <row r="7" spans="1:11" ht="12.75">
      <c r="A7" s="50"/>
      <c r="B7" s="51"/>
      <c r="C7" s="52"/>
      <c r="D7" s="51"/>
      <c r="E7" s="51"/>
      <c r="F7" s="51"/>
      <c r="G7" s="51"/>
      <c r="H7" s="51"/>
      <c r="I7" s="51"/>
      <c r="J7" s="51"/>
      <c r="K7" s="53"/>
    </row>
    <row r="8" spans="1:11" ht="14.25" customHeight="1">
      <c r="A8" s="44"/>
      <c r="B8" s="45" t="s">
        <v>34</v>
      </c>
      <c r="C8" s="46" t="s">
        <v>35</v>
      </c>
      <c r="D8" s="44"/>
      <c r="E8" s="44"/>
      <c r="F8" s="44"/>
      <c r="G8" s="44"/>
      <c r="H8" s="44"/>
      <c r="I8" s="44"/>
      <c r="J8" s="44"/>
      <c r="K8" s="44"/>
    </row>
    <row r="9" spans="1:15" ht="14.25" customHeight="1">
      <c r="A9" s="13">
        <v>1</v>
      </c>
      <c r="B9" s="14" t="s">
        <v>36</v>
      </c>
      <c r="C9" s="27" t="s">
        <v>37</v>
      </c>
      <c r="D9" s="14" t="s">
        <v>38</v>
      </c>
      <c r="E9" s="14">
        <v>125</v>
      </c>
      <c r="F9" s="24"/>
      <c r="G9" s="15"/>
      <c r="H9" s="16">
        <v>0</v>
      </c>
      <c r="I9" s="54">
        <f>I11*0.2</f>
        <v>264.96</v>
      </c>
      <c r="J9" s="15">
        <f aca="true" t="shared" si="0" ref="J9:J17">ROUND(F9*I9,1)</f>
        <v>0</v>
      </c>
      <c r="K9" s="10">
        <f>ROUND(H9*I9,0)</f>
        <v>0</v>
      </c>
      <c r="O9" s="31"/>
    </row>
    <row r="10" spans="1:15" ht="21.75" customHeight="1">
      <c r="A10" s="12">
        <v>2</v>
      </c>
      <c r="B10" s="4" t="s">
        <v>58</v>
      </c>
      <c r="C10" s="28" t="s">
        <v>59</v>
      </c>
      <c r="D10" s="4" t="s">
        <v>38</v>
      </c>
      <c r="E10" s="4"/>
      <c r="F10" s="5"/>
      <c r="G10" s="5"/>
      <c r="H10" s="6">
        <v>0</v>
      </c>
      <c r="I10" s="55">
        <f>I9</f>
        <v>264.96</v>
      </c>
      <c r="J10" s="5">
        <f t="shared" si="0"/>
        <v>0</v>
      </c>
      <c r="K10" s="17">
        <f>ROUND(H10*I10,0)</f>
        <v>0</v>
      </c>
      <c r="O10" s="31"/>
    </row>
    <row r="11" spans="1:15" ht="23.25" customHeight="1">
      <c r="A11" s="12">
        <v>3</v>
      </c>
      <c r="B11" s="4" t="s">
        <v>39</v>
      </c>
      <c r="C11" s="28" t="s">
        <v>40</v>
      </c>
      <c r="D11" s="4" t="s">
        <v>19</v>
      </c>
      <c r="E11" s="4"/>
      <c r="F11" s="15"/>
      <c r="G11" s="5"/>
      <c r="H11" s="6">
        <v>0</v>
      </c>
      <c r="I11" s="55">
        <f>I21</f>
        <v>1324.8</v>
      </c>
      <c r="J11" s="5">
        <f t="shared" si="0"/>
        <v>0</v>
      </c>
      <c r="K11" s="17">
        <f>ROUND(H11*I11,0)</f>
        <v>0</v>
      </c>
      <c r="O11" s="31"/>
    </row>
    <row r="12" spans="1:15" ht="12.75">
      <c r="A12" s="12">
        <v>4</v>
      </c>
      <c r="B12" s="4" t="s">
        <v>48</v>
      </c>
      <c r="C12" s="28" t="s">
        <v>49</v>
      </c>
      <c r="D12" s="4" t="s">
        <v>38</v>
      </c>
      <c r="E12" s="4"/>
      <c r="F12" s="5"/>
      <c r="G12" s="5"/>
      <c r="H12" s="6">
        <v>0</v>
      </c>
      <c r="I12" s="55">
        <f>I9</f>
        <v>264.96</v>
      </c>
      <c r="J12" s="5">
        <f t="shared" si="0"/>
        <v>0</v>
      </c>
      <c r="K12" s="17">
        <f>ROUND(H12*I12,0)</f>
        <v>0</v>
      </c>
      <c r="O12" s="31"/>
    </row>
    <row r="13" spans="1:15" ht="12.75">
      <c r="A13" s="12">
        <v>5</v>
      </c>
      <c r="B13" s="4" t="s">
        <v>33</v>
      </c>
      <c r="C13" s="28" t="s">
        <v>50</v>
      </c>
      <c r="D13" s="4" t="s">
        <v>28</v>
      </c>
      <c r="E13" s="4"/>
      <c r="F13" s="5"/>
      <c r="G13" s="5"/>
      <c r="H13" s="6">
        <v>0</v>
      </c>
      <c r="I13" s="55">
        <f>I12*1.8</f>
        <v>476.928</v>
      </c>
      <c r="J13" s="5">
        <f t="shared" si="0"/>
        <v>0</v>
      </c>
      <c r="K13" s="17">
        <f>ROUND(H13*I13,0)</f>
        <v>0</v>
      </c>
      <c r="O13" s="31"/>
    </row>
    <row r="14" spans="1:15" ht="21.75" customHeight="1">
      <c r="A14" s="22">
        <v>6</v>
      </c>
      <c r="B14" s="23" t="s">
        <v>60</v>
      </c>
      <c r="C14" s="29" t="s">
        <v>61</v>
      </c>
      <c r="D14" s="23" t="s">
        <v>19</v>
      </c>
      <c r="E14" s="23"/>
      <c r="F14" s="24"/>
      <c r="G14" s="24"/>
      <c r="H14" s="25">
        <v>0.103</v>
      </c>
      <c r="I14" s="74">
        <f>274.5*1</f>
        <v>274.5</v>
      </c>
      <c r="J14" s="24">
        <f t="shared" si="0"/>
        <v>0</v>
      </c>
      <c r="K14" s="76">
        <f>H14*I14</f>
        <v>28.2735</v>
      </c>
      <c r="O14" s="31"/>
    </row>
    <row r="15" spans="1:15" ht="12.75">
      <c r="A15" s="12">
        <v>7</v>
      </c>
      <c r="B15" s="4" t="s">
        <v>62</v>
      </c>
      <c r="C15" s="28" t="s">
        <v>63</v>
      </c>
      <c r="D15" s="4" t="s">
        <v>28</v>
      </c>
      <c r="E15" s="4">
        <v>15.3</v>
      </c>
      <c r="F15" s="5"/>
      <c r="G15" s="5"/>
      <c r="H15" s="6">
        <v>0</v>
      </c>
      <c r="I15" s="55">
        <f>K14</f>
        <v>28.2735</v>
      </c>
      <c r="J15" s="5">
        <f t="shared" si="0"/>
        <v>0</v>
      </c>
      <c r="K15" s="17">
        <f>ROUND(H15*I15,0)</f>
        <v>0</v>
      </c>
      <c r="O15" s="31"/>
    </row>
    <row r="16" spans="1:15" ht="12.75">
      <c r="A16" s="12">
        <v>8</v>
      </c>
      <c r="B16" s="4" t="s">
        <v>64</v>
      </c>
      <c r="C16" s="28" t="s">
        <v>65</v>
      </c>
      <c r="D16" s="4" t="s">
        <v>28</v>
      </c>
      <c r="E16" s="4">
        <v>3.25</v>
      </c>
      <c r="F16" s="5"/>
      <c r="G16" s="5"/>
      <c r="H16" s="6">
        <v>0</v>
      </c>
      <c r="I16" s="55">
        <f>7*I15</f>
        <v>197.91449999999998</v>
      </c>
      <c r="J16" s="5">
        <f t="shared" si="0"/>
        <v>0</v>
      </c>
      <c r="K16" s="17">
        <f>ROUND(H16*I16,0)</f>
        <v>0</v>
      </c>
      <c r="O16" s="31"/>
    </row>
    <row r="17" spans="1:15" ht="12.75">
      <c r="A17" s="12">
        <v>9</v>
      </c>
      <c r="B17" s="4" t="s">
        <v>33</v>
      </c>
      <c r="C17" s="28" t="s">
        <v>50</v>
      </c>
      <c r="D17" s="4" t="s">
        <v>28</v>
      </c>
      <c r="E17" s="4"/>
      <c r="F17" s="5"/>
      <c r="G17" s="5"/>
      <c r="H17" s="6">
        <v>0</v>
      </c>
      <c r="I17" s="55">
        <f>I15</f>
        <v>28.2735</v>
      </c>
      <c r="J17" s="5">
        <f t="shared" si="0"/>
        <v>0</v>
      </c>
      <c r="K17" s="17">
        <f>ROUND(H17*I17,0)</f>
        <v>0</v>
      </c>
      <c r="O17" s="31"/>
    </row>
    <row r="18" spans="1:11" ht="14.25" customHeight="1">
      <c r="A18" s="12"/>
      <c r="B18" s="4"/>
      <c r="C18" s="20" t="s">
        <v>13</v>
      </c>
      <c r="D18" s="4"/>
      <c r="E18" s="4"/>
      <c r="F18" s="7">
        <f>SUM(J8:J18)</f>
        <v>0</v>
      </c>
      <c r="G18" s="7"/>
      <c r="H18" s="6"/>
      <c r="I18" s="55"/>
      <c r="J18" s="5"/>
      <c r="K18" s="17"/>
    </row>
    <row r="19" spans="1:11" ht="12.75">
      <c r="A19" s="13"/>
      <c r="B19" s="14"/>
      <c r="C19" s="19"/>
      <c r="D19" s="14"/>
      <c r="E19" s="14"/>
      <c r="F19" s="14"/>
      <c r="G19" s="14"/>
      <c r="H19" s="14"/>
      <c r="I19" s="54"/>
      <c r="J19" s="14"/>
      <c r="K19" s="9"/>
    </row>
    <row r="20" spans="1:11" ht="12.75">
      <c r="A20" s="44"/>
      <c r="B20" s="45" t="s">
        <v>17</v>
      </c>
      <c r="C20" s="46" t="s">
        <v>18</v>
      </c>
      <c r="D20" s="44"/>
      <c r="E20" s="44"/>
      <c r="F20" s="44"/>
      <c r="G20" s="44"/>
      <c r="H20" s="44"/>
      <c r="I20" s="56"/>
      <c r="J20" s="44"/>
      <c r="K20" s="44"/>
    </row>
    <row r="21" spans="1:11" ht="12.75">
      <c r="A21" s="22">
        <v>10</v>
      </c>
      <c r="B21" s="23" t="s">
        <v>56</v>
      </c>
      <c r="C21" s="29" t="s">
        <v>57</v>
      </c>
      <c r="D21" s="23" t="s">
        <v>19</v>
      </c>
      <c r="E21" s="23">
        <v>59</v>
      </c>
      <c r="F21" s="24"/>
      <c r="G21" s="24"/>
      <c r="H21" s="25">
        <v>0.279</v>
      </c>
      <c r="I21" s="57">
        <v>1324.8</v>
      </c>
      <c r="J21" s="24">
        <f aca="true" t="shared" si="1" ref="J21:J27">ROUND(F21*I21,1)</f>
        <v>0</v>
      </c>
      <c r="K21" s="30">
        <f aca="true" t="shared" si="2" ref="K21:K27">ROUND(H21*I21,0)</f>
        <v>370</v>
      </c>
    </row>
    <row r="22" spans="1:21" ht="22.5">
      <c r="A22" s="22">
        <v>11</v>
      </c>
      <c r="B22" s="23" t="s">
        <v>54</v>
      </c>
      <c r="C22" s="29" t="s">
        <v>55</v>
      </c>
      <c r="D22" s="23" t="s">
        <v>19</v>
      </c>
      <c r="E22" s="23">
        <v>92</v>
      </c>
      <c r="F22" s="24"/>
      <c r="G22" s="24"/>
      <c r="H22" s="25">
        <v>0.131</v>
      </c>
      <c r="I22" s="57">
        <f>I21</f>
        <v>1324.8</v>
      </c>
      <c r="J22" s="24">
        <f t="shared" si="1"/>
        <v>0</v>
      </c>
      <c r="K22" s="30">
        <f t="shared" si="2"/>
        <v>174</v>
      </c>
      <c r="U22" s="33"/>
    </row>
    <row r="23" spans="1:11" s="34" customFormat="1" ht="22.5">
      <c r="A23" s="13">
        <v>12</v>
      </c>
      <c r="B23" s="14" t="s">
        <v>67</v>
      </c>
      <c r="C23" s="27" t="s">
        <v>68</v>
      </c>
      <c r="D23" s="14" t="s">
        <v>19</v>
      </c>
      <c r="E23" s="14"/>
      <c r="F23" s="15"/>
      <c r="G23" s="15"/>
      <c r="H23" s="16">
        <v>0.383</v>
      </c>
      <c r="I23" s="54">
        <v>428</v>
      </c>
      <c r="J23" s="15">
        <f t="shared" si="1"/>
        <v>0</v>
      </c>
      <c r="K23" s="10">
        <f t="shared" si="2"/>
        <v>164</v>
      </c>
    </row>
    <row r="24" spans="1:15" s="58" customFormat="1" ht="9">
      <c r="A24" s="67"/>
      <c r="B24" s="68"/>
      <c r="C24" s="69" t="s">
        <v>71</v>
      </c>
      <c r="D24" s="68"/>
      <c r="E24" s="68"/>
      <c r="F24" s="70"/>
      <c r="G24" s="70"/>
      <c r="H24" s="71"/>
      <c r="I24" s="72"/>
      <c r="J24" s="70"/>
      <c r="K24" s="73"/>
      <c r="O24" s="59"/>
    </row>
    <row r="25" spans="1:11" s="34" customFormat="1" ht="13.5" customHeight="1">
      <c r="A25" s="22">
        <v>13</v>
      </c>
      <c r="B25" s="23" t="s">
        <v>20</v>
      </c>
      <c r="C25" s="29" t="s">
        <v>21</v>
      </c>
      <c r="D25" s="23" t="s">
        <v>19</v>
      </c>
      <c r="E25" s="23">
        <v>2.9</v>
      </c>
      <c r="F25" s="24"/>
      <c r="G25" s="24"/>
      <c r="H25" s="25">
        <v>0</v>
      </c>
      <c r="I25" s="57">
        <f>I26</f>
        <v>10485.3</v>
      </c>
      <c r="J25" s="24">
        <f t="shared" si="1"/>
        <v>0</v>
      </c>
      <c r="K25" s="30">
        <f t="shared" si="2"/>
        <v>0</v>
      </c>
    </row>
    <row r="26" spans="1:16" ht="37.5" customHeight="1">
      <c r="A26" s="22">
        <v>14</v>
      </c>
      <c r="B26" s="23" t="s">
        <v>29</v>
      </c>
      <c r="C26" s="29" t="s">
        <v>30</v>
      </c>
      <c r="D26" s="23" t="s">
        <v>19</v>
      </c>
      <c r="E26" s="23"/>
      <c r="F26" s="24"/>
      <c r="G26" s="24"/>
      <c r="H26" s="25">
        <v>0.129</v>
      </c>
      <c r="I26" s="57">
        <f>I21+9160.5</f>
        <v>10485.3</v>
      </c>
      <c r="J26" s="24">
        <f t="shared" si="1"/>
        <v>0</v>
      </c>
      <c r="K26" s="30">
        <f t="shared" si="2"/>
        <v>1353</v>
      </c>
      <c r="P26" s="31"/>
    </row>
    <row r="27" spans="1:15" ht="22.5">
      <c r="A27" s="22">
        <v>15</v>
      </c>
      <c r="B27" s="23" t="s">
        <v>31</v>
      </c>
      <c r="C27" s="29" t="s">
        <v>32</v>
      </c>
      <c r="D27" s="23" t="s">
        <v>28</v>
      </c>
      <c r="E27" s="23">
        <v>825</v>
      </c>
      <c r="F27" s="24"/>
      <c r="G27" s="24"/>
      <c r="H27" s="25">
        <v>1</v>
      </c>
      <c r="I27" s="57">
        <v>805</v>
      </c>
      <c r="J27" s="24">
        <f t="shared" si="1"/>
        <v>0</v>
      </c>
      <c r="K27" s="30">
        <f t="shared" si="2"/>
        <v>805</v>
      </c>
      <c r="O27" s="34"/>
    </row>
    <row r="28" spans="1:16" ht="14.25" customHeight="1">
      <c r="A28" s="12"/>
      <c r="B28" s="4"/>
      <c r="C28" s="20" t="s">
        <v>13</v>
      </c>
      <c r="D28" s="4"/>
      <c r="E28" s="4"/>
      <c r="F28" s="7">
        <f>SUM(J20:J28)</f>
        <v>0</v>
      </c>
      <c r="G28" s="7"/>
      <c r="H28" s="6"/>
      <c r="I28" s="55"/>
      <c r="J28" s="5"/>
      <c r="K28" s="17"/>
      <c r="P28" s="31"/>
    </row>
    <row r="29" spans="1:11" ht="13.5" customHeight="1">
      <c r="A29" s="13"/>
      <c r="B29" s="14"/>
      <c r="C29" s="19"/>
      <c r="D29" s="14"/>
      <c r="E29" s="14"/>
      <c r="F29" s="15"/>
      <c r="G29" s="15"/>
      <c r="H29" s="16"/>
      <c r="I29" s="54"/>
      <c r="J29" s="15"/>
      <c r="K29" s="10"/>
    </row>
    <row r="30" spans="1:11" ht="14.25" customHeight="1">
      <c r="A30" s="44"/>
      <c r="B30" s="45" t="s">
        <v>41</v>
      </c>
      <c r="C30" s="46" t="s">
        <v>42</v>
      </c>
      <c r="D30" s="44"/>
      <c r="E30" s="44"/>
      <c r="F30" s="44"/>
      <c r="G30" s="44"/>
      <c r="H30" s="44"/>
      <c r="I30" s="56"/>
      <c r="J30" s="44"/>
      <c r="K30" s="44"/>
    </row>
    <row r="31" spans="1:15" ht="14.25" customHeight="1">
      <c r="A31" s="13">
        <v>16</v>
      </c>
      <c r="B31" s="14" t="s">
        <v>43</v>
      </c>
      <c r="C31" s="27" t="s">
        <v>44</v>
      </c>
      <c r="D31" s="14" t="s">
        <v>45</v>
      </c>
      <c r="E31" s="14">
        <v>675</v>
      </c>
      <c r="F31" s="24"/>
      <c r="G31" s="15"/>
      <c r="H31" s="16">
        <v>0.423</v>
      </c>
      <c r="I31" s="54">
        <v>8</v>
      </c>
      <c r="J31" s="15">
        <f>ROUND(F31*I31,1)</f>
        <v>0</v>
      </c>
      <c r="K31" s="10">
        <f>ROUND(H31*I31,0)</f>
        <v>3</v>
      </c>
      <c r="O31" s="31"/>
    </row>
    <row r="32" spans="1:11" ht="14.25" customHeight="1">
      <c r="A32" s="12"/>
      <c r="B32" s="4"/>
      <c r="C32" s="20" t="s">
        <v>13</v>
      </c>
      <c r="D32" s="4"/>
      <c r="E32" s="4"/>
      <c r="F32" s="7">
        <f>SUM(J30:J32)</f>
        <v>0</v>
      </c>
      <c r="G32" s="7"/>
      <c r="H32" s="6"/>
      <c r="I32" s="55"/>
      <c r="J32" s="5"/>
      <c r="K32" s="17"/>
    </row>
    <row r="33" spans="1:11" ht="26.25" customHeight="1">
      <c r="A33" s="13"/>
      <c r="B33" s="14"/>
      <c r="C33" s="19"/>
      <c r="D33" s="14"/>
      <c r="E33" s="14"/>
      <c r="F33" s="15"/>
      <c r="G33" s="15"/>
      <c r="H33" s="16"/>
      <c r="I33" s="54"/>
      <c r="J33" s="15"/>
      <c r="K33" s="10"/>
    </row>
    <row r="34" spans="1:16" ht="12.75">
      <c r="A34" s="44"/>
      <c r="B34" s="45" t="s">
        <v>22</v>
      </c>
      <c r="C34" s="46" t="s">
        <v>23</v>
      </c>
      <c r="D34" s="44"/>
      <c r="E34" s="44"/>
      <c r="F34" s="47"/>
      <c r="G34" s="47"/>
      <c r="H34" s="48"/>
      <c r="I34" s="56"/>
      <c r="J34" s="47"/>
      <c r="K34" s="49"/>
      <c r="P34" s="33"/>
    </row>
    <row r="35" spans="1:15" ht="24" customHeight="1">
      <c r="A35" s="22">
        <v>17</v>
      </c>
      <c r="B35" s="23" t="s">
        <v>33</v>
      </c>
      <c r="C35" s="29" t="s">
        <v>66</v>
      </c>
      <c r="D35" s="23" t="s">
        <v>45</v>
      </c>
      <c r="E35" s="23"/>
      <c r="F35" s="24"/>
      <c r="G35" s="24"/>
      <c r="H35" s="25">
        <v>0</v>
      </c>
      <c r="I35" s="57">
        <v>9</v>
      </c>
      <c r="J35" s="24">
        <f>F35*I35</f>
        <v>0</v>
      </c>
      <c r="K35" s="30">
        <f>ROUND(H35*I35,0)</f>
        <v>0</v>
      </c>
      <c r="O35" s="31"/>
    </row>
    <row r="36" spans="1:15" s="32" customFormat="1" ht="14.25" customHeight="1">
      <c r="A36" s="22">
        <v>18</v>
      </c>
      <c r="B36" s="23" t="s">
        <v>51</v>
      </c>
      <c r="C36" s="29" t="s">
        <v>52</v>
      </c>
      <c r="D36" s="23" t="s">
        <v>53</v>
      </c>
      <c r="E36" s="23">
        <v>9.1</v>
      </c>
      <c r="F36" s="24"/>
      <c r="G36" s="24"/>
      <c r="H36" s="25">
        <v>0</v>
      </c>
      <c r="I36" s="57">
        <v>274.5</v>
      </c>
      <c r="J36" s="24">
        <f>ROUND(F36*I36,1)</f>
        <v>0</v>
      </c>
      <c r="K36" s="30">
        <f>ROUND(H36*I36,0)</f>
        <v>0</v>
      </c>
      <c r="O36" s="31"/>
    </row>
    <row r="37" spans="1:11" ht="23.25" customHeight="1">
      <c r="A37" s="22">
        <v>19</v>
      </c>
      <c r="B37" s="23" t="s">
        <v>24</v>
      </c>
      <c r="C37" s="29" t="s">
        <v>25</v>
      </c>
      <c r="D37" s="23" t="s">
        <v>19</v>
      </c>
      <c r="E37" s="23"/>
      <c r="F37" s="24"/>
      <c r="G37" s="24"/>
      <c r="H37" s="25">
        <v>0</v>
      </c>
      <c r="I37" s="57">
        <v>9160.5</v>
      </c>
      <c r="J37" s="24">
        <f>ROUND(F37*I37,1)</f>
        <v>0</v>
      </c>
      <c r="K37" s="30">
        <f>ROUND(H37*I37,0)</f>
        <v>0</v>
      </c>
    </row>
    <row r="38" spans="1:15" ht="14.25" customHeight="1">
      <c r="A38" s="60">
        <v>20</v>
      </c>
      <c r="B38" s="61" t="s">
        <v>46</v>
      </c>
      <c r="C38" s="62" t="s">
        <v>47</v>
      </c>
      <c r="D38" s="61" t="s">
        <v>19</v>
      </c>
      <c r="E38" s="61">
        <v>9.1</v>
      </c>
      <c r="F38" s="63"/>
      <c r="G38" s="63"/>
      <c r="H38" s="64">
        <v>0</v>
      </c>
      <c r="I38" s="65">
        <f>73+24.2+103</f>
        <v>200.2</v>
      </c>
      <c r="J38" s="63">
        <f>ROUND(F38*I38,1)</f>
        <v>0</v>
      </c>
      <c r="K38" s="66">
        <f>ROUND(H38*I38,0)</f>
        <v>0</v>
      </c>
      <c r="O38" s="31"/>
    </row>
    <row r="39" spans="1:15" s="58" customFormat="1" ht="9">
      <c r="A39" s="67"/>
      <c r="B39" s="68"/>
      <c r="C39" s="69" t="s">
        <v>70</v>
      </c>
      <c r="D39" s="68"/>
      <c r="E39" s="68"/>
      <c r="F39" s="70"/>
      <c r="G39" s="70"/>
      <c r="H39" s="71"/>
      <c r="I39" s="72"/>
      <c r="J39" s="70"/>
      <c r="K39" s="73"/>
      <c r="O39" s="59"/>
    </row>
    <row r="40" spans="1:11" ht="22.5">
      <c r="A40" s="12">
        <v>21</v>
      </c>
      <c r="B40" s="4" t="s">
        <v>26</v>
      </c>
      <c r="C40" s="28" t="s">
        <v>27</v>
      </c>
      <c r="D40" s="4" t="s">
        <v>28</v>
      </c>
      <c r="E40" s="4"/>
      <c r="F40" s="5"/>
      <c r="G40" s="5"/>
      <c r="H40" s="6">
        <v>0</v>
      </c>
      <c r="I40" s="75">
        <f>SUM(K9:K38)</f>
        <v>2897.2735000000002</v>
      </c>
      <c r="J40" s="5">
        <f>ROUND(F40*I40,1)</f>
        <v>0</v>
      </c>
      <c r="K40" s="17">
        <f>ROUND(H40*I40,0)</f>
        <v>0</v>
      </c>
    </row>
    <row r="41" spans="1:11" ht="12.75">
      <c r="A41" s="12"/>
      <c r="B41" s="4"/>
      <c r="C41" s="20" t="s">
        <v>13</v>
      </c>
      <c r="D41" s="4"/>
      <c r="E41" s="4"/>
      <c r="F41" s="7">
        <f>SUM(J34:J41)</f>
        <v>0</v>
      </c>
      <c r="G41" s="7"/>
      <c r="H41" s="6"/>
      <c r="I41" s="4"/>
      <c r="J41" s="5"/>
      <c r="K41" s="18"/>
    </row>
    <row r="42" spans="1:11" ht="12.75">
      <c r="A42" s="12"/>
      <c r="B42" s="4"/>
      <c r="C42" s="8"/>
      <c r="D42" s="4"/>
      <c r="E42" s="4"/>
      <c r="F42" s="5"/>
      <c r="G42" s="5"/>
      <c r="H42" s="6"/>
      <c r="I42" s="4"/>
      <c r="J42" s="5"/>
      <c r="K42" s="18"/>
    </row>
    <row r="43" spans="1:11" ht="12.75">
      <c r="A43" s="12"/>
      <c r="B43" s="4"/>
      <c r="C43" s="20" t="s">
        <v>14</v>
      </c>
      <c r="D43" s="4"/>
      <c r="E43" s="4"/>
      <c r="F43" s="5"/>
      <c r="G43" s="5"/>
      <c r="H43" s="6"/>
      <c r="I43" s="4"/>
      <c r="J43" s="7">
        <f>SUM(J7:J42)</f>
        <v>0</v>
      </c>
      <c r="K43" s="18"/>
    </row>
    <row r="44" spans="1:11" ht="12.75">
      <c r="A44" s="12"/>
      <c r="B44" s="4"/>
      <c r="C44" s="20" t="s">
        <v>16</v>
      </c>
      <c r="D44" s="4"/>
      <c r="E44" s="4"/>
      <c r="F44" s="5"/>
      <c r="G44" s="5"/>
      <c r="H44" s="6"/>
      <c r="I44" s="21">
        <v>0.21</v>
      </c>
      <c r="J44" s="7">
        <f>ROUND(I44*J43,1)</f>
        <v>0</v>
      </c>
      <c r="K44" s="18"/>
    </row>
    <row r="45" spans="1:11" ht="12.75">
      <c r="A45" s="12"/>
      <c r="B45" s="4"/>
      <c r="C45" s="20" t="s">
        <v>15</v>
      </c>
      <c r="D45" s="4"/>
      <c r="E45" s="4"/>
      <c r="F45" s="5"/>
      <c r="G45" s="5"/>
      <c r="H45" s="6"/>
      <c r="I45" s="4"/>
      <c r="J45" s="7">
        <f>SUM(J43:J44)</f>
        <v>0</v>
      </c>
      <c r="K45" s="18"/>
    </row>
    <row r="46" spans="1:11" ht="12.75">
      <c r="A46" s="12"/>
      <c r="B46" s="4"/>
      <c r="C46" s="8"/>
      <c r="D46" s="4"/>
      <c r="E46" s="4"/>
      <c r="F46" s="4"/>
      <c r="G46" s="4"/>
      <c r="H46" s="4"/>
      <c r="I46" s="4"/>
      <c r="J46" s="4"/>
      <c r="K46" s="18"/>
    </row>
    <row r="47" spans="1:11" ht="12.75">
      <c r="A47" s="13"/>
      <c r="B47" s="14"/>
      <c r="C47" s="19"/>
      <c r="D47" s="14"/>
      <c r="E47" s="14"/>
      <c r="F47" s="14"/>
      <c r="G47" s="14"/>
      <c r="H47" s="14"/>
      <c r="I47" s="14"/>
      <c r="J47" s="14"/>
      <c r="K47" s="9"/>
    </row>
    <row r="48" ht="12.75">
      <c r="J48" s="31"/>
    </row>
    <row r="49" ht="12.75">
      <c r="J49" s="31"/>
    </row>
    <row r="50" ht="12.75">
      <c r="J50" s="31"/>
    </row>
  </sheetData>
  <sheetProtection/>
  <mergeCells count="2">
    <mergeCell ref="C3:F3"/>
    <mergeCell ref="H3:K3"/>
  </mergeCells>
  <printOptions/>
  <pageMargins left="0.35433070866141736" right="0.2755905511811024" top="0.16" bottom="0.2" header="0.22" footer="0.13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Omega Design,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Sztulova</dc:creator>
  <cp:keywords/>
  <dc:description/>
  <cp:lastModifiedBy>Katerina Flanderkova</cp:lastModifiedBy>
  <cp:lastPrinted>2015-03-19T07:09:43Z</cp:lastPrinted>
  <dcterms:created xsi:type="dcterms:W3CDTF">2008-02-14T12:44:57Z</dcterms:created>
  <dcterms:modified xsi:type="dcterms:W3CDTF">2015-03-19T07:21:55Z</dcterms:modified>
  <cp:category/>
  <cp:version/>
  <cp:contentType/>
  <cp:contentStatus/>
</cp:coreProperties>
</file>